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5" sheetId="2" r:id="rId2"/>
    <sheet name="Sheet4" sheetId="3" r:id="rId3"/>
    <sheet name="Sheet2" sheetId="4" r:id="rId4"/>
    <sheet name="Sheet3" sheetId="5" r:id="rId5"/>
  </sheets>
  <definedNames>
    <definedName name="_xlnm.Print_Area" localSheetId="0">'Sheet1'!$M$4</definedName>
  </definedNames>
  <calcPr fullCalcOnLoad="1"/>
</workbook>
</file>

<file path=xl/sharedStrings.xml><?xml version="1.0" encoding="utf-8"?>
<sst xmlns="http://schemas.openxmlformats.org/spreadsheetml/2006/main" count="209" uniqueCount="136">
  <si>
    <t>Best Four</t>
  </si>
  <si>
    <t xml:space="preserve"> </t>
  </si>
  <si>
    <t>STONE M M</t>
  </si>
  <si>
    <t>SOUTH CHESHIRE</t>
  </si>
  <si>
    <t>STAFFORD HARRIERS</t>
  </si>
  <si>
    <t>Best Six</t>
  </si>
  <si>
    <t>STOKE FIT</t>
  </si>
  <si>
    <t>NEWCASTLE A C</t>
  </si>
  <si>
    <t>TRENTHAM R C</t>
  </si>
  <si>
    <t>NSRRA</t>
  </si>
  <si>
    <t>BLYTH BRIDGE</t>
  </si>
  <si>
    <t>SILVERDALE R C</t>
  </si>
  <si>
    <t>Ben Bewley</t>
  </si>
  <si>
    <t>Gareth Jones</t>
  </si>
  <si>
    <t>Steven Jennings</t>
  </si>
  <si>
    <t>Antonio Treglia</t>
  </si>
  <si>
    <t>David Kivlin</t>
  </si>
  <si>
    <t>Dennis Robinson</t>
  </si>
  <si>
    <t>James Tutton</t>
  </si>
  <si>
    <t>Ian Hodkinson</t>
  </si>
  <si>
    <t>Vicki Henshaw</t>
  </si>
  <si>
    <t>Sarah Taylor</t>
  </si>
  <si>
    <t>Carol Higgs</t>
  </si>
  <si>
    <t>Chris Skellern</t>
  </si>
  <si>
    <t>Julie Nokes</t>
  </si>
  <si>
    <t>Judith Ho</t>
  </si>
  <si>
    <t>Alan Brookes</t>
  </si>
  <si>
    <t>John Finney</t>
  </si>
  <si>
    <t>Graham Williams</t>
  </si>
  <si>
    <t>Lee Davies</t>
  </si>
  <si>
    <t>Kieran Gilbert</t>
  </si>
  <si>
    <t>Helen Somers</t>
  </si>
  <si>
    <t>Claire Kivlin</t>
  </si>
  <si>
    <t>Alicia Gilbert</t>
  </si>
  <si>
    <t>Lesley Hughes</t>
  </si>
  <si>
    <t>Jon Hillman</t>
  </si>
  <si>
    <t>Peter Gibbs</t>
  </si>
  <si>
    <t>Maxine Hough</t>
  </si>
  <si>
    <t>Paul Hancock</t>
  </si>
  <si>
    <t>Clive Heathcock</t>
  </si>
  <si>
    <t>Martin Pratt</t>
  </si>
  <si>
    <t>Mark Cresswell</t>
  </si>
  <si>
    <t>Pab Maddox</t>
  </si>
  <si>
    <t>Sam Crozier</t>
  </si>
  <si>
    <t>Lee Turner</t>
  </si>
  <si>
    <t>Ken Gough</t>
  </si>
  <si>
    <t>Chris Coleborn</t>
  </si>
  <si>
    <t>Matt Craig</t>
  </si>
  <si>
    <t>Eliot Powell</t>
  </si>
  <si>
    <t>John Dobson</t>
  </si>
  <si>
    <t>Andy Torbitt</t>
  </si>
  <si>
    <t>Christian Prince</t>
  </si>
  <si>
    <t>Liam Clay</t>
  </si>
  <si>
    <t>Kieran Bedford</t>
  </si>
  <si>
    <t>Rich Keen</t>
  </si>
  <si>
    <t>Thomas Steele</t>
  </si>
  <si>
    <t>Gator AC</t>
  </si>
  <si>
    <t>Isabella Shaw</t>
  </si>
  <si>
    <t>Sally Haycock</t>
  </si>
  <si>
    <t>Rachel Beach</t>
  </si>
  <si>
    <t>Paula Anderson</t>
  </si>
  <si>
    <t>Charli Weller</t>
  </si>
  <si>
    <t>Hazel Barlow</t>
  </si>
  <si>
    <t>Kate Hopkinson</t>
  </si>
  <si>
    <t>Jane Osbourne</t>
  </si>
  <si>
    <t>Sharn Hully</t>
  </si>
  <si>
    <t>Jayne Hall</t>
  </si>
  <si>
    <t>Uttoxeter RR</t>
  </si>
  <si>
    <t>Mandy Hudson</t>
  </si>
  <si>
    <t>Carol Astbury</t>
  </si>
  <si>
    <t>Denise Sandford</t>
  </si>
  <si>
    <t>Dorothy Waddington</t>
  </si>
  <si>
    <t>Cheadle RC</t>
  </si>
  <si>
    <t>Julie Hulbert</t>
  </si>
  <si>
    <t>Julie Dudley</t>
  </si>
  <si>
    <t>Liz Clutton</t>
  </si>
  <si>
    <t>Mens</t>
  </si>
  <si>
    <t>Team Name</t>
  </si>
  <si>
    <t>Points</t>
  </si>
  <si>
    <t>Gap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</si>
  <si>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</si>
  <si>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</si>
  <si>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</si>
  <si>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</si>
  <si>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</si>
  <si>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</si>
  <si>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</si>
  <si>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</si>
  <si>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</si>
  <si>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Ladies</t>
  </si>
  <si>
    <t>10)</t>
  </si>
  <si>
    <t>11)</t>
  </si>
  <si>
    <t>Trentham</t>
  </si>
  <si>
    <t>South Cheshire</t>
  </si>
  <si>
    <t>Newcastle</t>
  </si>
  <si>
    <t>Stone MM</t>
  </si>
  <si>
    <t>Stafford Harriers</t>
  </si>
  <si>
    <t>Stoke FIT</t>
  </si>
  <si>
    <t>Silverdale</t>
  </si>
  <si>
    <t>Chase Harriers</t>
  </si>
  <si>
    <t>South Cheshire Harriers</t>
  </si>
  <si>
    <t>Potters Trotters</t>
  </si>
  <si>
    <t>Blythe Bridge</t>
  </si>
  <si>
    <t>Mow Cop</t>
  </si>
  <si>
    <t>Christopher Swann</t>
  </si>
  <si>
    <t>Alan Challinor</t>
  </si>
  <si>
    <t>Graham McLachlan</t>
  </si>
  <si>
    <t>Ian Allen</t>
  </si>
  <si>
    <t>John Scott</t>
  </si>
  <si>
    <t>Rob Moran</t>
  </si>
  <si>
    <t>Kerry Hopkinson</t>
  </si>
  <si>
    <t>Rachel Shankland</t>
  </si>
  <si>
    <t>Andy Morris</t>
  </si>
  <si>
    <t>Doug Alcock</t>
  </si>
  <si>
    <t>Colin Earp</t>
  </si>
  <si>
    <t>Andy Pointon</t>
  </si>
  <si>
    <t>Julie Bradshaw</t>
  </si>
  <si>
    <t>David Roberts</t>
  </si>
  <si>
    <t>Chris Brown</t>
  </si>
  <si>
    <t>Nitesh Thakrar</t>
  </si>
  <si>
    <t>Marc Willett</t>
  </si>
  <si>
    <t>Sarah Gray</t>
  </si>
  <si>
    <t>Malcom Rushton</t>
  </si>
  <si>
    <t>Joanne Stanfield</t>
  </si>
  <si>
    <t>Julian Waldren</t>
  </si>
  <si>
    <t>Darren Pyatt</t>
  </si>
  <si>
    <t>Andrew Cawthorne</t>
  </si>
  <si>
    <t>Louise Gibbs</t>
  </si>
  <si>
    <t>Alan Lewis</t>
  </si>
  <si>
    <t>Kevin Uzell</t>
  </si>
  <si>
    <t>Pam Davies</t>
  </si>
  <si>
    <t>Micheline Tremblay</t>
  </si>
  <si>
    <t>Robin Williamson</t>
  </si>
  <si>
    <t>Final Team Tables</t>
  </si>
  <si>
    <t>Nicki Towle/Clorinda Graham</t>
  </si>
  <si>
    <t>Rita Banks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</si>
</sst>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45" zoomScaleNormal="145" zoomScalePageLayoutView="131" workbookViewId="0" topLeftCell="A22">
      <selection activeCell="A31" sqref="A31"/>
    </sheetView>
  </sheetViews>
  <sheetFormatPr defaultColWidth="9.140625" defaultRowHeight="15"/>
  <cols>
    <col min="1" max="1" width="18.140625" style="4" bestFit="1" customWidth="1"/>
    <col min="2" max="2" width="5.28125" style="4" bestFit="1" customWidth="1"/>
    <col min="3" max="3" width="6.00390625" style="4" customWidth="1"/>
    <col min="4" max="4" width="22.421875" style="4" bestFit="1" customWidth="1"/>
    <col min="5" max="5" width="3.140625" style="4" customWidth="1"/>
    <col min="6" max="6" width="5.421875" style="4" customWidth="1"/>
    <col min="7" max="7" width="17.00390625" style="11" customWidth="1"/>
    <col min="8" max="8" width="4.140625" style="4" bestFit="1" customWidth="1"/>
    <col min="9" max="9" width="5.421875" style="4" customWidth="1"/>
    <col min="10" max="10" width="18.8515625" style="4" bestFit="1" customWidth="1"/>
    <col min="11" max="11" width="3.140625" style="4" bestFit="1" customWidth="1"/>
    <col min="12" max="12" width="5.421875" style="4" customWidth="1"/>
    <col min="13" max="13" width="18.00390625" style="4" customWidth="1"/>
    <col min="14" max="14" width="4.28125" style="4" customWidth="1"/>
    <col min="15" max="15" width="5.140625" style="4" customWidth="1"/>
    <col min="16" max="16" width="9.140625" style="4" customWidth="1"/>
    <col min="17" max="17" width="14.57421875" style="4" customWidth="1"/>
    <col min="18" max="16384" width="9.140625" style="4" customWidth="1"/>
  </cols>
  <sheetData>
    <row r="1" spans="1:14" s="2" customFormat="1" ht="14.25">
      <c r="A1" s="2" t="s">
        <v>3</v>
      </c>
      <c r="D1" s="1" t="s">
        <v>8</v>
      </c>
      <c r="E1" s="1"/>
      <c r="G1" s="1" t="s">
        <v>7</v>
      </c>
      <c r="H1" s="1"/>
      <c r="J1" s="2" t="s">
        <v>2</v>
      </c>
      <c r="M1" s="2" t="s">
        <v>56</v>
      </c>
      <c r="N1" s="1"/>
    </row>
    <row r="2" spans="1:15" ht="14.25">
      <c r="A2" s="17" t="s">
        <v>38</v>
      </c>
      <c r="B2" s="3">
        <v>12</v>
      </c>
      <c r="C2" s="2">
        <v>599</v>
      </c>
      <c r="D2" s="17" t="s">
        <v>113</v>
      </c>
      <c r="E2" s="3">
        <v>12</v>
      </c>
      <c r="F2" s="2">
        <v>600</v>
      </c>
      <c r="G2" s="17" t="s">
        <v>43</v>
      </c>
      <c r="H2" s="3">
        <v>12</v>
      </c>
      <c r="I2" s="2">
        <v>599</v>
      </c>
      <c r="J2" s="17" t="s">
        <v>129</v>
      </c>
      <c r="K2" s="3">
        <v>13</v>
      </c>
      <c r="L2" s="2">
        <v>600</v>
      </c>
      <c r="M2" s="17" t="s">
        <v>51</v>
      </c>
      <c r="N2" s="17">
        <v>12</v>
      </c>
      <c r="O2" s="2">
        <v>581</v>
      </c>
    </row>
    <row r="3" spans="1:15" ht="14.25">
      <c r="A3" s="17" t="s">
        <v>17</v>
      </c>
      <c r="B3" s="3">
        <v>14</v>
      </c>
      <c r="C3" s="2">
        <v>582</v>
      </c>
      <c r="D3" s="17" t="s">
        <v>26</v>
      </c>
      <c r="E3" s="3">
        <v>13</v>
      </c>
      <c r="F3" s="2">
        <v>598</v>
      </c>
      <c r="G3" s="17" t="s">
        <v>105</v>
      </c>
      <c r="H3" s="3">
        <v>12</v>
      </c>
      <c r="I3" s="2">
        <v>590</v>
      </c>
      <c r="J3" s="17" t="s">
        <v>125</v>
      </c>
      <c r="K3" s="17">
        <v>13</v>
      </c>
      <c r="L3" s="2">
        <v>598</v>
      </c>
      <c r="M3" s="17" t="s">
        <v>53</v>
      </c>
      <c r="N3" s="17">
        <v>13</v>
      </c>
      <c r="O3" s="2">
        <v>571</v>
      </c>
    </row>
    <row r="4" spans="1:15" ht="14.25">
      <c r="A4" s="17" t="s">
        <v>39</v>
      </c>
      <c r="B4" s="3">
        <v>12</v>
      </c>
      <c r="C4" s="2">
        <v>575</v>
      </c>
      <c r="D4" s="17" t="s">
        <v>128</v>
      </c>
      <c r="E4" s="17">
        <v>12</v>
      </c>
      <c r="F4" s="2">
        <v>596</v>
      </c>
      <c r="G4" s="17" t="s">
        <v>12</v>
      </c>
      <c r="H4" s="8">
        <v>12</v>
      </c>
      <c r="I4" s="2">
        <v>574</v>
      </c>
      <c r="J4" s="17" t="s">
        <v>13</v>
      </c>
      <c r="K4" s="3">
        <v>18</v>
      </c>
      <c r="L4" s="2">
        <v>595</v>
      </c>
      <c r="M4" s="17" t="s">
        <v>52</v>
      </c>
      <c r="N4" s="17">
        <v>13</v>
      </c>
      <c r="O4" s="2">
        <v>533</v>
      </c>
    </row>
    <row r="5" spans="1:15" ht="14.25">
      <c r="A5" s="17" t="s">
        <v>16</v>
      </c>
      <c r="B5" s="3">
        <v>20</v>
      </c>
      <c r="C5" s="2">
        <v>557</v>
      </c>
      <c r="D5" s="17" t="s">
        <v>40</v>
      </c>
      <c r="E5" s="3">
        <v>17</v>
      </c>
      <c r="F5" s="2">
        <v>591</v>
      </c>
      <c r="G5" s="17" t="s">
        <v>42</v>
      </c>
      <c r="H5" s="3">
        <v>12</v>
      </c>
      <c r="I5" s="2">
        <v>571</v>
      </c>
      <c r="J5" s="17" t="s">
        <v>118</v>
      </c>
      <c r="K5" s="3">
        <v>14</v>
      </c>
      <c r="L5" s="2">
        <v>595</v>
      </c>
      <c r="M5" s="17" t="s">
        <v>55</v>
      </c>
      <c r="N5" s="17">
        <v>7</v>
      </c>
      <c r="O5" s="2">
        <v>275</v>
      </c>
    </row>
    <row r="6" spans="1:15" ht="14.25">
      <c r="A6" s="17" t="s">
        <v>104</v>
      </c>
      <c r="B6" s="3">
        <v>12</v>
      </c>
      <c r="C6" s="2">
        <v>522</v>
      </c>
      <c r="D6" s="17" t="s">
        <v>122</v>
      </c>
      <c r="E6" s="3">
        <v>13</v>
      </c>
      <c r="F6" s="2">
        <v>582</v>
      </c>
      <c r="G6" s="8" t="s">
        <v>41</v>
      </c>
      <c r="H6" s="3">
        <v>10</v>
      </c>
      <c r="I6" s="2">
        <v>443</v>
      </c>
      <c r="J6" s="17" t="s">
        <v>132</v>
      </c>
      <c r="K6" s="3">
        <v>12</v>
      </c>
      <c r="L6" s="2">
        <v>581</v>
      </c>
      <c r="M6" s="17" t="s">
        <v>54</v>
      </c>
      <c r="N6" s="17">
        <v>4</v>
      </c>
      <c r="O6" s="2">
        <v>146</v>
      </c>
    </row>
    <row r="7" spans="1:15" ht="14.25">
      <c r="A7" s="17" t="s">
        <v>112</v>
      </c>
      <c r="B7" s="3">
        <v>10</v>
      </c>
      <c r="C7" s="2">
        <v>430</v>
      </c>
      <c r="D7" s="17" t="s">
        <v>124</v>
      </c>
      <c r="E7" s="17">
        <v>12</v>
      </c>
      <c r="F7" s="2">
        <v>562</v>
      </c>
      <c r="G7" s="17" t="s">
        <v>117</v>
      </c>
      <c r="H7" s="3">
        <v>7</v>
      </c>
      <c r="I7" s="2">
        <v>336</v>
      </c>
      <c r="J7" s="17" t="s">
        <v>126</v>
      </c>
      <c r="K7" s="17">
        <v>13</v>
      </c>
      <c r="L7" s="2">
        <v>563</v>
      </c>
      <c r="M7" s="17" t="s">
        <v>106</v>
      </c>
      <c r="N7" s="17">
        <v>3</v>
      </c>
      <c r="O7" s="2">
        <v>127</v>
      </c>
    </row>
    <row r="8" spans="1:15" ht="14.25">
      <c r="A8" s="3"/>
      <c r="B8" s="3"/>
      <c r="C8" s="2"/>
      <c r="D8" s="3"/>
      <c r="E8" s="3"/>
      <c r="F8" s="2"/>
      <c r="G8" s="3"/>
      <c r="H8" s="3"/>
      <c r="I8" s="2"/>
      <c r="J8" s="3"/>
      <c r="K8" s="3"/>
      <c r="L8" s="3"/>
      <c r="O8" s="2"/>
    </row>
    <row r="9" spans="4:15" ht="14.25">
      <c r="D9" s="3"/>
      <c r="E9" s="3"/>
      <c r="F9" s="2"/>
      <c r="G9" s="3"/>
      <c r="H9" s="3"/>
      <c r="I9" s="2"/>
      <c r="J9" s="3"/>
      <c r="K9" s="3"/>
      <c r="L9" s="3"/>
      <c r="O9" s="2"/>
    </row>
    <row r="10" spans="1:15" s="2" customFormat="1" ht="14.25">
      <c r="A10" s="2" t="s">
        <v>5</v>
      </c>
      <c r="C10" s="2">
        <f>SUM(C2:C7)</f>
        <v>3265</v>
      </c>
      <c r="D10" s="2" t="s">
        <v>5</v>
      </c>
      <c r="F10" s="2">
        <f>SUM(F2:F7)</f>
        <v>3529</v>
      </c>
      <c r="G10" s="2" t="s">
        <v>5</v>
      </c>
      <c r="I10" s="2">
        <f>SUM(I2:I7)</f>
        <v>3113</v>
      </c>
      <c r="J10" s="2" t="s">
        <v>5</v>
      </c>
      <c r="L10" s="2">
        <f>SUM(L2:L7)</f>
        <v>3532</v>
      </c>
      <c r="M10" s="2" t="s">
        <v>5</v>
      </c>
      <c r="O10" s="2">
        <f>SUM(O2:O9)</f>
        <v>2233</v>
      </c>
    </row>
    <row r="12" spans="1:10" s="2" customFormat="1" ht="14.25">
      <c r="A12" s="2" t="s">
        <v>9</v>
      </c>
      <c r="D12" s="2" t="s">
        <v>4</v>
      </c>
      <c r="G12" s="2" t="s">
        <v>6</v>
      </c>
      <c r="J12" s="2" t="s">
        <v>11</v>
      </c>
    </row>
    <row r="13" spans="1:15" ht="14.25">
      <c r="A13" s="17" t="s">
        <v>45</v>
      </c>
      <c r="B13" s="3">
        <v>15</v>
      </c>
      <c r="C13" s="2">
        <v>534</v>
      </c>
      <c r="D13" s="17" t="s">
        <v>27</v>
      </c>
      <c r="E13" s="3">
        <v>12</v>
      </c>
      <c r="F13" s="2">
        <v>594</v>
      </c>
      <c r="G13" s="17" t="s">
        <v>14</v>
      </c>
      <c r="H13" s="3">
        <v>12</v>
      </c>
      <c r="I13" s="12">
        <v>554</v>
      </c>
      <c r="J13" s="17" t="s">
        <v>30</v>
      </c>
      <c r="K13" s="3">
        <v>12</v>
      </c>
      <c r="L13" s="2">
        <v>545</v>
      </c>
      <c r="O13" s="2"/>
    </row>
    <row r="14" spans="1:15" ht="14.25">
      <c r="A14" s="17" t="s">
        <v>35</v>
      </c>
      <c r="B14" s="3">
        <v>16</v>
      </c>
      <c r="C14" s="2">
        <v>413</v>
      </c>
      <c r="D14" s="17" t="s">
        <v>19</v>
      </c>
      <c r="E14" s="3">
        <v>12</v>
      </c>
      <c r="F14" s="2">
        <v>524</v>
      </c>
      <c r="G14" s="17" t="s">
        <v>48</v>
      </c>
      <c r="H14" s="3">
        <v>13</v>
      </c>
      <c r="I14" s="12">
        <v>551</v>
      </c>
      <c r="J14" s="17" t="s">
        <v>115</v>
      </c>
      <c r="K14" s="3">
        <v>16</v>
      </c>
      <c r="L14" s="2">
        <v>531</v>
      </c>
      <c r="O14" s="2"/>
    </row>
    <row r="15" spans="1:15" ht="14.25">
      <c r="A15" s="17" t="s">
        <v>107</v>
      </c>
      <c r="B15" s="3">
        <v>8</v>
      </c>
      <c r="C15" s="2">
        <v>339</v>
      </c>
      <c r="D15" s="17" t="s">
        <v>108</v>
      </c>
      <c r="E15" s="3">
        <v>10</v>
      </c>
      <c r="F15" s="2">
        <v>465</v>
      </c>
      <c r="G15" s="17" t="s">
        <v>36</v>
      </c>
      <c r="H15" s="3">
        <v>13</v>
      </c>
      <c r="I15" s="12">
        <v>531</v>
      </c>
      <c r="J15" s="17" t="s">
        <v>29</v>
      </c>
      <c r="K15" s="3">
        <v>15</v>
      </c>
      <c r="L15" s="2">
        <v>524</v>
      </c>
      <c r="O15" s="2"/>
    </row>
    <row r="16" spans="1:15" ht="14.25">
      <c r="A16" s="17" t="s">
        <v>46</v>
      </c>
      <c r="B16" s="3">
        <v>6</v>
      </c>
      <c r="C16" s="2">
        <v>274</v>
      </c>
      <c r="D16" s="17" t="s">
        <v>28</v>
      </c>
      <c r="E16" s="3">
        <v>9</v>
      </c>
      <c r="F16" s="2">
        <v>436</v>
      </c>
      <c r="G16" s="17" t="s">
        <v>18</v>
      </c>
      <c r="H16" s="3">
        <v>16</v>
      </c>
      <c r="I16" s="2">
        <v>514</v>
      </c>
      <c r="J16" s="17" t="s">
        <v>49</v>
      </c>
      <c r="K16" s="3">
        <v>14</v>
      </c>
      <c r="L16" s="2">
        <v>521</v>
      </c>
      <c r="O16" s="2"/>
    </row>
    <row r="17" spans="1:15" ht="14.25">
      <c r="A17" s="17" t="s">
        <v>44</v>
      </c>
      <c r="B17" s="3">
        <v>5</v>
      </c>
      <c r="C17" s="2">
        <v>197</v>
      </c>
      <c r="D17" s="17" t="s">
        <v>15</v>
      </c>
      <c r="E17" s="3">
        <v>8</v>
      </c>
      <c r="F17" s="2">
        <v>351</v>
      </c>
      <c r="G17" s="17" t="s">
        <v>47</v>
      </c>
      <c r="H17" s="3">
        <v>13</v>
      </c>
      <c r="I17" s="2">
        <v>474</v>
      </c>
      <c r="J17" s="17" t="s">
        <v>50</v>
      </c>
      <c r="K17" s="3">
        <v>14</v>
      </c>
      <c r="L17" s="2">
        <v>441</v>
      </c>
      <c r="O17" s="2"/>
    </row>
    <row r="18" spans="1:15" ht="15">
      <c r="A18" s="17" t="s">
        <v>114</v>
      </c>
      <c r="B18" s="5">
        <v>1</v>
      </c>
      <c r="C18" s="2">
        <v>47</v>
      </c>
      <c r="D18" s="17" t="s">
        <v>119</v>
      </c>
      <c r="E18" s="3">
        <v>5</v>
      </c>
      <c r="F18" s="2">
        <v>237</v>
      </c>
      <c r="G18" s="17" t="s">
        <v>120</v>
      </c>
      <c r="H18" s="3">
        <v>13</v>
      </c>
      <c r="I18" s="2">
        <v>415</v>
      </c>
      <c r="J18" s="17" t="s">
        <v>109</v>
      </c>
      <c r="K18" s="3">
        <v>8</v>
      </c>
      <c r="L18" s="2">
        <v>333</v>
      </c>
      <c r="M18" s="3" t="s">
        <v>1</v>
      </c>
      <c r="O18" s="2"/>
    </row>
    <row r="19" spans="1:15" ht="14.25">
      <c r="A19" s="17"/>
      <c r="B19" s="3"/>
      <c r="C19" s="2"/>
      <c r="D19" s="17"/>
      <c r="E19" s="3"/>
      <c r="F19" s="2"/>
      <c r="G19" s="17"/>
      <c r="H19" s="3"/>
      <c r="I19" s="12"/>
      <c r="J19" s="3"/>
      <c r="K19" s="3"/>
      <c r="L19" s="2"/>
      <c r="O19" s="2"/>
    </row>
    <row r="20" spans="1:15" ht="15">
      <c r="A20" s="3"/>
      <c r="B20" s="5"/>
      <c r="C20" s="2"/>
      <c r="D20" s="3"/>
      <c r="E20" s="3"/>
      <c r="F20" s="2"/>
      <c r="G20" s="3"/>
      <c r="H20" s="3"/>
      <c r="I20" s="12"/>
      <c r="J20" s="3"/>
      <c r="K20" s="3"/>
      <c r="L20" s="2"/>
      <c r="O20" s="2"/>
    </row>
    <row r="21" spans="1:17" s="2" customFormat="1" ht="14.25">
      <c r="A21" s="2" t="s">
        <v>5</v>
      </c>
      <c r="C21" s="2">
        <f>SUM(C13:C19)</f>
        <v>1804</v>
      </c>
      <c r="D21" s="2" t="s">
        <v>5</v>
      </c>
      <c r="F21" s="2">
        <f>SUM(F13:F19)</f>
        <v>2607</v>
      </c>
      <c r="G21" s="2" t="s">
        <v>5</v>
      </c>
      <c r="I21" s="2">
        <f>SUM(I13:I19)</f>
        <v>3039</v>
      </c>
      <c r="J21" s="2" t="s">
        <v>5</v>
      </c>
      <c r="L21" s="2">
        <f>SUM(L13:L18)</f>
        <v>2895</v>
      </c>
      <c r="Q21" s="2" t="s">
        <v>1</v>
      </c>
    </row>
    <row r="22" spans="1:7" s="2" customFormat="1" ht="14.25">
      <c r="A22" s="3"/>
      <c r="B22" s="3"/>
      <c r="G22" s="3"/>
    </row>
    <row r="23" spans="2:11" ht="14.25">
      <c r="B23" s="11"/>
      <c r="G23" s="10"/>
      <c r="H23" s="1"/>
      <c r="J23" s="3"/>
      <c r="K23" s="3"/>
    </row>
    <row r="24" spans="1:10" s="2" customFormat="1" ht="14.25">
      <c r="A24" s="2" t="s">
        <v>2</v>
      </c>
      <c r="D24" s="2" t="s">
        <v>8</v>
      </c>
      <c r="G24" s="2" t="s">
        <v>4</v>
      </c>
      <c r="J24" s="2" t="s">
        <v>3</v>
      </c>
    </row>
    <row r="25" spans="1:18" ht="14.25">
      <c r="A25" s="17" t="s">
        <v>130</v>
      </c>
      <c r="B25" s="3">
        <v>13</v>
      </c>
      <c r="C25" s="2">
        <v>600</v>
      </c>
      <c r="D25" s="17" t="s">
        <v>57</v>
      </c>
      <c r="E25" s="3">
        <v>17</v>
      </c>
      <c r="F25" s="2">
        <v>600</v>
      </c>
      <c r="G25" s="17" t="s">
        <v>58</v>
      </c>
      <c r="H25" s="3">
        <v>15</v>
      </c>
      <c r="I25" s="2">
        <v>580</v>
      </c>
      <c r="J25" s="17" t="s">
        <v>32</v>
      </c>
      <c r="K25" s="17">
        <v>16</v>
      </c>
      <c r="L25" s="2">
        <v>592</v>
      </c>
      <c r="O25" s="2"/>
      <c r="R25" s="2"/>
    </row>
    <row r="26" spans="1:18" ht="14.25">
      <c r="A26" s="17" t="s">
        <v>135</v>
      </c>
      <c r="B26" s="3">
        <v>12</v>
      </c>
      <c r="C26" s="2">
        <v>600</v>
      </c>
      <c r="D26" s="17" t="s">
        <v>21</v>
      </c>
      <c r="E26" s="3">
        <v>15</v>
      </c>
      <c r="F26" s="2">
        <v>600</v>
      </c>
      <c r="G26" s="17" t="s">
        <v>23</v>
      </c>
      <c r="H26" s="3">
        <v>9</v>
      </c>
      <c r="I26" s="2">
        <v>445</v>
      </c>
      <c r="J26" s="17" t="s">
        <v>37</v>
      </c>
      <c r="K26" s="3">
        <v>13</v>
      </c>
      <c r="L26" s="2">
        <v>575</v>
      </c>
      <c r="O26" s="2"/>
      <c r="Q26" s="8"/>
      <c r="R26" s="2"/>
    </row>
    <row r="27" spans="1:18" ht="14.25">
      <c r="A27" s="17" t="s">
        <v>31</v>
      </c>
      <c r="B27" s="3">
        <v>17</v>
      </c>
      <c r="C27" s="2">
        <v>595</v>
      </c>
      <c r="D27" s="17" t="s">
        <v>22</v>
      </c>
      <c r="E27" s="3">
        <v>12</v>
      </c>
      <c r="F27" s="2">
        <v>600</v>
      </c>
      <c r="G27" s="17" t="s">
        <v>24</v>
      </c>
      <c r="H27" s="3">
        <v>7</v>
      </c>
      <c r="I27" s="2">
        <v>336</v>
      </c>
      <c r="J27" s="17" t="s">
        <v>59</v>
      </c>
      <c r="K27" s="17">
        <v>19</v>
      </c>
      <c r="L27" s="2">
        <v>575</v>
      </c>
      <c r="O27" s="2"/>
      <c r="R27" s="2"/>
    </row>
    <row r="28" spans="1:18" ht="14.25">
      <c r="A28" s="20" t="s">
        <v>134</v>
      </c>
      <c r="B28" s="3">
        <v>12</v>
      </c>
      <c r="C28" s="2">
        <v>589</v>
      </c>
      <c r="D28" s="17" t="s">
        <v>123</v>
      </c>
      <c r="E28" s="3">
        <v>12</v>
      </c>
      <c r="F28" s="2">
        <v>599</v>
      </c>
      <c r="G28" s="17" t="s">
        <v>121</v>
      </c>
      <c r="H28" s="3">
        <v>7</v>
      </c>
      <c r="I28" s="2">
        <v>318</v>
      </c>
      <c r="J28" s="17" t="s">
        <v>131</v>
      </c>
      <c r="K28" s="3">
        <v>13</v>
      </c>
      <c r="L28" s="2">
        <v>540</v>
      </c>
      <c r="O28" s="2"/>
      <c r="R28" s="2"/>
    </row>
    <row r="29" spans="1:11" s="2" customFormat="1" ht="14.25">
      <c r="A29" s="3"/>
      <c r="B29" s="3"/>
      <c r="D29" s="3"/>
      <c r="E29" s="3"/>
      <c r="G29" s="3"/>
      <c r="H29" s="3"/>
      <c r="J29" s="17"/>
      <c r="K29" s="3"/>
    </row>
    <row r="30" spans="1:11" s="2" customFormat="1" ht="14.25">
      <c r="A30" s="3"/>
      <c r="B30" s="3"/>
      <c r="D30" s="3"/>
      <c r="E30" s="3"/>
      <c r="G30" s="3"/>
      <c r="H30" s="3"/>
      <c r="J30" s="3"/>
      <c r="K30" s="3"/>
    </row>
    <row r="31" spans="1:12" s="2" customFormat="1" ht="14.25">
      <c r="A31" s="2" t="s">
        <v>0</v>
      </c>
      <c r="B31" s="3"/>
      <c r="C31" s="2">
        <f>SUM(C25:C28)</f>
        <v>2384</v>
      </c>
      <c r="D31" s="2" t="s">
        <v>0</v>
      </c>
      <c r="F31" s="2">
        <f>SUM(F25:F28)</f>
        <v>2399</v>
      </c>
      <c r="G31" s="2" t="s">
        <v>0</v>
      </c>
      <c r="I31" s="2">
        <f>SUM(I25:I28)</f>
        <v>1679</v>
      </c>
      <c r="J31" s="2" t="s">
        <v>0</v>
      </c>
      <c r="K31" s="3"/>
      <c r="L31" s="2">
        <f>SUM(L25:L28)</f>
        <v>2282</v>
      </c>
    </row>
    <row r="32" spans="2:11" s="2" customFormat="1" ht="14.25">
      <c r="B32" s="3"/>
      <c r="K32" s="3"/>
    </row>
    <row r="33" spans="1:18" s="2" customFormat="1" ht="14.25">
      <c r="A33" s="6" t="s">
        <v>11</v>
      </c>
      <c r="B33" s="4"/>
      <c r="C33" s="4"/>
      <c r="D33" s="2" t="s">
        <v>9</v>
      </c>
      <c r="G33" s="2" t="s">
        <v>6</v>
      </c>
      <c r="J33" s="2" t="s">
        <v>10</v>
      </c>
      <c r="Q33" s="4"/>
      <c r="R33" s="4"/>
    </row>
    <row r="34" spans="1:15" ht="14.25">
      <c r="A34" s="17" t="s">
        <v>61</v>
      </c>
      <c r="B34" s="3">
        <v>13</v>
      </c>
      <c r="C34" s="2">
        <v>582</v>
      </c>
      <c r="D34" s="17" t="s">
        <v>63</v>
      </c>
      <c r="E34" s="3">
        <v>6</v>
      </c>
      <c r="F34" s="2">
        <v>265</v>
      </c>
      <c r="G34" s="17" t="s">
        <v>65</v>
      </c>
      <c r="H34" s="3">
        <v>19</v>
      </c>
      <c r="I34" s="2">
        <v>600</v>
      </c>
      <c r="J34" s="17" t="s">
        <v>66</v>
      </c>
      <c r="K34" s="7">
        <v>7</v>
      </c>
      <c r="L34" s="2">
        <v>315</v>
      </c>
      <c r="N34" s="2"/>
      <c r="O34" s="2"/>
    </row>
    <row r="35" spans="1:15" ht="14.25">
      <c r="A35" s="17" t="s">
        <v>62</v>
      </c>
      <c r="B35" s="3">
        <v>20</v>
      </c>
      <c r="C35" s="2">
        <v>575</v>
      </c>
      <c r="D35" s="17" t="s">
        <v>110</v>
      </c>
      <c r="E35" s="3">
        <v>6</v>
      </c>
      <c r="F35" s="2">
        <v>263</v>
      </c>
      <c r="G35" s="17" t="s">
        <v>111</v>
      </c>
      <c r="H35" s="3">
        <v>16</v>
      </c>
      <c r="I35" s="2">
        <v>584</v>
      </c>
      <c r="J35" s="17" t="s">
        <v>34</v>
      </c>
      <c r="K35" s="7">
        <v>4</v>
      </c>
      <c r="L35" s="2">
        <v>186</v>
      </c>
      <c r="O35" s="2"/>
    </row>
    <row r="36" spans="1:15" ht="14.25">
      <c r="A36" s="17" t="s">
        <v>60</v>
      </c>
      <c r="B36" s="3">
        <v>14</v>
      </c>
      <c r="C36" s="2">
        <v>575</v>
      </c>
      <c r="D36" s="17" t="s">
        <v>25</v>
      </c>
      <c r="E36" s="3">
        <v>3</v>
      </c>
      <c r="F36" s="2">
        <v>149</v>
      </c>
      <c r="G36" s="17" t="s">
        <v>127</v>
      </c>
      <c r="H36" s="7">
        <v>13</v>
      </c>
      <c r="I36" s="2">
        <v>574</v>
      </c>
      <c r="J36" s="8" t="s">
        <v>20</v>
      </c>
      <c r="K36" s="7">
        <v>3</v>
      </c>
      <c r="L36" s="2">
        <v>134</v>
      </c>
      <c r="O36" s="2"/>
    </row>
    <row r="37" spans="1:15" ht="14.25">
      <c r="A37" s="8" t="s">
        <v>33</v>
      </c>
      <c r="B37" s="3">
        <v>7</v>
      </c>
      <c r="C37" s="2">
        <v>335</v>
      </c>
      <c r="D37" s="17" t="s">
        <v>64</v>
      </c>
      <c r="E37" s="3">
        <v>3</v>
      </c>
      <c r="F37" s="2">
        <v>132</v>
      </c>
      <c r="G37" s="17" t="s">
        <v>116</v>
      </c>
      <c r="H37" s="3">
        <v>15</v>
      </c>
      <c r="I37" s="2">
        <v>571</v>
      </c>
      <c r="J37" s="17"/>
      <c r="K37" s="3"/>
      <c r="L37" s="2"/>
      <c r="O37" s="2"/>
    </row>
    <row r="38" spans="7:9" ht="14.25">
      <c r="G38" s="3"/>
      <c r="H38" s="3"/>
      <c r="I38" s="2"/>
    </row>
    <row r="39" spans="7:9" ht="14.25">
      <c r="G39" s="3"/>
      <c r="H39" s="3"/>
      <c r="I39" s="2"/>
    </row>
    <row r="40" spans="1:18" s="2" customFormat="1" ht="14.25">
      <c r="A40" s="2" t="s">
        <v>0</v>
      </c>
      <c r="C40" s="2">
        <f>SUM(C34:C37)</f>
        <v>2067</v>
      </c>
      <c r="D40" s="2" t="s">
        <v>0</v>
      </c>
      <c r="F40" s="2">
        <f>SUM(F34:F37)</f>
        <v>809</v>
      </c>
      <c r="G40" s="2" t="s">
        <v>0</v>
      </c>
      <c r="I40" s="2">
        <f>SUM(I34:I37)</f>
        <v>2329</v>
      </c>
      <c r="J40" s="2" t="s">
        <v>0</v>
      </c>
      <c r="L40" s="2">
        <f>SUM(L34:L37)</f>
        <v>635</v>
      </c>
      <c r="Q40" s="4"/>
      <c r="R40" s="4"/>
    </row>
    <row r="41" spans="1:11" ht="14.25">
      <c r="A41" s="2"/>
      <c r="B41" s="2"/>
      <c r="D41" s="2"/>
      <c r="E41" s="2"/>
      <c r="G41" s="2"/>
      <c r="H41" s="6"/>
      <c r="I41" s="2"/>
      <c r="J41" s="9"/>
      <c r="K41" s="9"/>
    </row>
    <row r="42" spans="2:9" ht="14.25">
      <c r="B42" s="3"/>
      <c r="C42" s="2"/>
      <c r="D42" s="17"/>
      <c r="F42" s="2"/>
      <c r="G42" s="17"/>
      <c r="H42" s="17"/>
      <c r="I42" s="2"/>
    </row>
    <row r="43" spans="1:9" ht="14.25">
      <c r="A43" s="6" t="s">
        <v>67</v>
      </c>
      <c r="B43" s="3"/>
      <c r="C43" s="2"/>
      <c r="D43" s="2" t="s">
        <v>72</v>
      </c>
      <c r="F43" s="6"/>
      <c r="G43" s="17"/>
      <c r="H43" s="17"/>
      <c r="I43" s="2"/>
    </row>
    <row r="44" spans="1:9" ht="14.25">
      <c r="A44" s="4" t="s">
        <v>70</v>
      </c>
      <c r="B44" s="3">
        <v>11</v>
      </c>
      <c r="C44" s="2">
        <v>508</v>
      </c>
      <c r="D44" s="17" t="s">
        <v>74</v>
      </c>
      <c r="E44" s="4">
        <v>13</v>
      </c>
      <c r="F44" s="2">
        <v>585</v>
      </c>
      <c r="G44" s="17"/>
      <c r="H44" s="17"/>
      <c r="I44" s="2"/>
    </row>
    <row r="45" spans="1:9" ht="14.25">
      <c r="A45" s="4" t="s">
        <v>69</v>
      </c>
      <c r="B45" s="3">
        <v>8</v>
      </c>
      <c r="C45" s="2">
        <v>376</v>
      </c>
      <c r="D45" s="17" t="s">
        <v>75</v>
      </c>
      <c r="E45" s="4">
        <v>5</v>
      </c>
      <c r="F45" s="2">
        <v>250</v>
      </c>
      <c r="G45" s="17"/>
      <c r="H45" s="17"/>
      <c r="I45" s="2"/>
    </row>
    <row r="46" spans="1:6" ht="14.25">
      <c r="A46" s="4" t="s">
        <v>68</v>
      </c>
      <c r="B46" s="3">
        <v>6</v>
      </c>
      <c r="C46" s="2">
        <v>285</v>
      </c>
      <c r="D46" s="17" t="s">
        <v>73</v>
      </c>
      <c r="E46" s="4">
        <v>3</v>
      </c>
      <c r="F46" s="2">
        <v>150</v>
      </c>
    </row>
    <row r="47" spans="1:6" ht="14.25">
      <c r="A47" s="4" t="s">
        <v>71</v>
      </c>
      <c r="B47" s="3">
        <v>2</v>
      </c>
      <c r="C47" s="2">
        <v>84</v>
      </c>
      <c r="D47" s="3"/>
      <c r="F47" s="2"/>
    </row>
    <row r="48" spans="2:6" ht="14.25">
      <c r="B48" s="3"/>
      <c r="C48" s="2"/>
      <c r="D48" s="3"/>
      <c r="F48" s="2"/>
    </row>
    <row r="49" spans="1:9" ht="14.25">
      <c r="A49" s="6"/>
      <c r="C49" s="6"/>
      <c r="D49" s="2"/>
      <c r="I49" s="6">
        <f>SUM(I42:I45)</f>
        <v>0</v>
      </c>
    </row>
    <row r="51" spans="1:6" ht="14.25">
      <c r="A51" s="6" t="s">
        <v>0</v>
      </c>
      <c r="C51" s="6">
        <f>SUM(C44:C50)</f>
        <v>1253</v>
      </c>
      <c r="D51" s="6" t="s">
        <v>0</v>
      </c>
      <c r="F51" s="6">
        <f>SUM(F42:F48)</f>
        <v>985</v>
      </c>
    </row>
    <row r="54" ht="14.25">
      <c r="G54" s="11" t="s">
        <v>133</v>
      </c>
    </row>
  </sheetData>
  <sheetProtection/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&amp;CTEAM SHEET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27.28125" style="0" customWidth="1"/>
  </cols>
  <sheetData>
    <row r="3" spans="1:4" ht="14.25">
      <c r="A3" s="13" t="s">
        <v>76</v>
      </c>
      <c r="B3" s="13" t="s">
        <v>77</v>
      </c>
      <c r="C3" s="13" t="s">
        <v>78</v>
      </c>
      <c r="D3" s="13" t="s">
        <v>79</v>
      </c>
    </row>
    <row r="4" spans="1:4" ht="14.25">
      <c r="A4" s="14" t="s">
        <v>80</v>
      </c>
      <c r="B4" s="14" t="str">
        <f>VLOOKUP($C4,Sheet4!$C$4:$D$12,2,FALSE)</f>
        <v>Stone MM</v>
      </c>
      <c r="C4" s="14">
        <f>LARGE((Sheet4!$C$4:$C$12),1)</f>
        <v>3532</v>
      </c>
      <c r="D4" s="15"/>
    </row>
    <row r="5" spans="1:4" ht="14.25">
      <c r="A5" s="14" t="s">
        <v>81</v>
      </c>
      <c r="B5" s="14" t="str">
        <f>VLOOKUP($C5,Sheet4!$C$4:$D$12,2,FALSE)</f>
        <v>Trentham</v>
      </c>
      <c r="C5" s="14">
        <f>LARGE((Sheet4!$C$4:$C$12),2)</f>
        <v>3529</v>
      </c>
      <c r="D5" s="14">
        <f>C5-C4</f>
        <v>-3</v>
      </c>
    </row>
    <row r="6" spans="1:4" ht="14.25">
      <c r="A6" s="14" t="s">
        <v>82</v>
      </c>
      <c r="B6" s="14" t="str">
        <f>VLOOKUP($C6,Sheet4!$C$4:$D$12,2,FALSE)</f>
        <v>South Cheshire</v>
      </c>
      <c r="C6" s="14">
        <f>LARGE((Sheet4!$C$4:$C$12),3)</f>
        <v>3265</v>
      </c>
      <c r="D6" s="14">
        <f>C6-C4</f>
        <v>-267</v>
      </c>
    </row>
    <row r="7" spans="1:4" ht="14.25">
      <c r="A7" s="14" t="s">
        <v>83</v>
      </c>
      <c r="B7" s="14" t="str">
        <f>VLOOKUP($C7,Sheet4!$C$4:$D$12,2,FALSE)</f>
        <v>Newcastle</v>
      </c>
      <c r="C7" s="14">
        <f>LARGE((Sheet4!$C$4:$C$12),4)</f>
        <v>3113</v>
      </c>
      <c r="D7" s="14">
        <f>C7-C4</f>
        <v>-419</v>
      </c>
    </row>
    <row r="8" spans="1:4" ht="14.25">
      <c r="A8" s="14" t="s">
        <v>84</v>
      </c>
      <c r="B8" s="14" t="str">
        <f>VLOOKUP($C8,Sheet4!$C$4:$D$12,2,FALSE)</f>
        <v>Stoke FIT</v>
      </c>
      <c r="C8" s="14">
        <f>LARGE((Sheet4!$C$4:$C$12),5)</f>
        <v>3039</v>
      </c>
      <c r="D8" s="14">
        <f>C8-C4</f>
        <v>-493</v>
      </c>
    </row>
    <row r="9" spans="1:4" ht="14.25">
      <c r="A9" s="14" t="s">
        <v>85</v>
      </c>
      <c r="B9" s="14" t="str">
        <f>VLOOKUP($C9,Sheet4!$C$4:$D$12,2,FALSE)</f>
        <v>Silverdale</v>
      </c>
      <c r="C9" s="14">
        <f>LARGE((Sheet4!$C$4:$C$12),6)</f>
        <v>2895</v>
      </c>
      <c r="D9" s="14">
        <f>C9-C4</f>
        <v>-637</v>
      </c>
    </row>
    <row r="10" spans="1:4" ht="14.25">
      <c r="A10" s="14" t="s">
        <v>86</v>
      </c>
      <c r="B10" s="14" t="str">
        <f>VLOOKUP($C10,Sheet4!$C$4:$D$12,2,FALSE)</f>
        <v>Stafford Harriers</v>
      </c>
      <c r="C10" s="14">
        <f>LARGE((Sheet4!$C$4:$C$12),7)</f>
        <v>2607</v>
      </c>
      <c r="D10" s="14">
        <f>C10-C4</f>
        <v>-925</v>
      </c>
    </row>
    <row r="11" spans="1:4" ht="14.25">
      <c r="A11" s="14" t="s">
        <v>87</v>
      </c>
      <c r="B11" s="14" t="str">
        <f>VLOOKUP($C11,Sheet4!$C$4:$D$12,2,FALSE)</f>
        <v>Gator AC</v>
      </c>
      <c r="C11" s="14">
        <f>LARGE((Sheet4!$C$4:$C$12),8)</f>
        <v>2233</v>
      </c>
      <c r="D11" s="14">
        <f>C11-C4</f>
        <v>-1299</v>
      </c>
    </row>
    <row r="12" spans="1:4" ht="14.25">
      <c r="A12" s="14" t="s">
        <v>88</v>
      </c>
      <c r="B12" s="14" t="str">
        <f>VLOOKUP($C12,Sheet4!$C$4:$D$12,2,FALSE)</f>
        <v>NSRRA</v>
      </c>
      <c r="C12" s="14">
        <f>LARGE((Sheet4!$C$4:$C$12),9)</f>
        <v>1804</v>
      </c>
      <c r="D12" s="14">
        <f>C12-C4</f>
        <v>-1728</v>
      </c>
    </row>
    <row r="13" spans="1:4" ht="14.25">
      <c r="A13" s="15"/>
      <c r="B13" s="15"/>
      <c r="C13" s="15"/>
      <c r="D13" s="15"/>
    </row>
    <row r="14" spans="1:4" ht="14.25">
      <c r="A14" s="13" t="s">
        <v>89</v>
      </c>
      <c r="B14" s="13" t="s">
        <v>77</v>
      </c>
      <c r="C14" s="13" t="s">
        <v>78</v>
      </c>
      <c r="D14" s="13" t="s">
        <v>79</v>
      </c>
    </row>
    <row r="15" spans="1:4" ht="14.25">
      <c r="A15" s="14" t="s">
        <v>80</v>
      </c>
      <c r="B15" s="14" t="str">
        <f>VLOOKUP($C15,Sheet4!$C$12:$D$25,2,FALSE)</f>
        <v>Trentham</v>
      </c>
      <c r="C15" s="14">
        <f>LARGE((Sheet4!$C$15:$C$25),1)</f>
        <v>2399</v>
      </c>
      <c r="D15" s="15"/>
    </row>
    <row r="16" spans="1:4" ht="14.25">
      <c r="A16" s="14" t="s">
        <v>81</v>
      </c>
      <c r="B16" s="14" t="str">
        <f>VLOOKUP($C16,Sheet4!$C$12:$D$25,2,FALSE)</f>
        <v>Stone MM</v>
      </c>
      <c r="C16" s="14">
        <f>LARGE((Sheet4!$C$15:$C$25),2)</f>
        <v>2384</v>
      </c>
      <c r="D16" s="14">
        <f aca="true" t="shared" si="0" ref="D16:D22">C16-$C$15</f>
        <v>-15</v>
      </c>
    </row>
    <row r="17" spans="1:4" ht="14.25">
      <c r="A17" s="14" t="s">
        <v>82</v>
      </c>
      <c r="B17" s="14" t="str">
        <f>VLOOKUP($C17,Sheet4!$C$12:$D$25,2,FALSE)</f>
        <v>Stoke FIT</v>
      </c>
      <c r="C17" s="14">
        <f>LARGE((Sheet4!$C$15:$C$25),3)</f>
        <v>2329</v>
      </c>
      <c r="D17" s="14">
        <f t="shared" si="0"/>
        <v>-70</v>
      </c>
    </row>
    <row r="18" spans="1:4" ht="14.25">
      <c r="A18" s="14" t="s">
        <v>83</v>
      </c>
      <c r="B18" s="14" t="str">
        <f>VLOOKUP($C18,Sheet4!$C$12:$D$25,2,FALSE)</f>
        <v>South Cheshire Harriers</v>
      </c>
      <c r="C18" s="14">
        <f>LARGE((Sheet4!$C$15:$C$25),4)</f>
        <v>2282</v>
      </c>
      <c r="D18" s="14">
        <f t="shared" si="0"/>
        <v>-117</v>
      </c>
    </row>
    <row r="19" spans="1:4" ht="14.25">
      <c r="A19" s="14" t="s">
        <v>84</v>
      </c>
      <c r="B19" s="14" t="str">
        <f>VLOOKUP($C19,Sheet4!$C$12:$D$25,2,FALSE)</f>
        <v>Silverdale</v>
      </c>
      <c r="C19" s="14">
        <f>LARGE((Sheet4!$C$15:$C$25),5)</f>
        <v>2067</v>
      </c>
      <c r="D19" s="14">
        <f t="shared" si="0"/>
        <v>-332</v>
      </c>
    </row>
    <row r="20" spans="1:4" ht="14.25">
      <c r="A20" s="14" t="s">
        <v>85</v>
      </c>
      <c r="B20" s="14" t="str">
        <f>VLOOKUP($C20,Sheet4!$C$12:$D$25,2,FALSE)</f>
        <v>Stafford Harriers</v>
      </c>
      <c r="C20" s="14">
        <f>LARGE((Sheet4!$C$15:$C$25),6)</f>
        <v>1679</v>
      </c>
      <c r="D20" s="14">
        <f t="shared" si="0"/>
        <v>-720</v>
      </c>
    </row>
    <row r="21" spans="1:4" ht="14.25">
      <c r="A21" s="14" t="s">
        <v>86</v>
      </c>
      <c r="B21" s="14" t="str">
        <f>VLOOKUP($C21,Sheet4!$C$12:$D$25,2,FALSE)</f>
        <v>NSRRA</v>
      </c>
      <c r="C21" s="14">
        <f>LARGE((Sheet4!$C$15:$C$25),7)</f>
        <v>809</v>
      </c>
      <c r="D21" s="14">
        <f t="shared" si="0"/>
        <v>-1590</v>
      </c>
    </row>
    <row r="22" spans="1:4" ht="14.25">
      <c r="A22" s="14" t="s">
        <v>87</v>
      </c>
      <c r="B22" s="14" t="str">
        <f>VLOOKUP($C22,Sheet4!$C$12:$D$25,2,FALSE)</f>
        <v>Blythe Bridge</v>
      </c>
      <c r="C22" s="14">
        <f>LARGE((Sheet4!$C$15:$C$25),8)</f>
        <v>635</v>
      </c>
      <c r="D22" s="14">
        <f t="shared" si="0"/>
        <v>-1764</v>
      </c>
    </row>
    <row r="23" spans="1:4" ht="14.25">
      <c r="A23" s="19" t="s">
        <v>88</v>
      </c>
      <c r="B23" s="19" t="str">
        <f>VLOOKUP($C23,Sheet4!$C$12:$D$25,2,FALSE)</f>
        <v>Potters Trotters</v>
      </c>
      <c r="C23" s="19">
        <f>LARGE((Sheet4!$C$15:$C$25),9)</f>
        <v>0</v>
      </c>
      <c r="D23" s="19">
        <f>C23-$C$15</f>
        <v>-2399</v>
      </c>
    </row>
    <row r="24" spans="1:4" ht="14.25">
      <c r="A24" s="19" t="s">
        <v>90</v>
      </c>
      <c r="B24" s="19" t="str">
        <f>VLOOKUP($C24,Sheet4!$C$12:$D$25,2,FALSE)</f>
        <v>Potters Trotters</v>
      </c>
      <c r="C24" s="19">
        <f>LARGE((Sheet4!$C$15:$C$25),10)</f>
        <v>0</v>
      </c>
      <c r="D24" s="19">
        <f>C24-$C$15</f>
        <v>-2399</v>
      </c>
    </row>
    <row r="25" spans="1:4" ht="14.25">
      <c r="A25" s="19" t="s">
        <v>91</v>
      </c>
      <c r="B25" s="19" t="str">
        <f>VLOOKUP($C25,Sheet4!$C$12:$D$25,2,FALSE)</f>
        <v>Potters Trotters</v>
      </c>
      <c r="C25" s="19">
        <f>LARGE((Sheet4!$C$15:$C$25),11)</f>
        <v>0</v>
      </c>
      <c r="D25" s="19">
        <f>C25-$C$15</f>
        <v>-2399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6">
      <selection activeCell="D12" sqref="D12"/>
    </sheetView>
  </sheetViews>
  <sheetFormatPr defaultColWidth="9.140625" defaultRowHeight="15"/>
  <cols>
    <col min="2" max="2" width="22.28125" style="0" bestFit="1" customWidth="1"/>
  </cols>
  <sheetData>
    <row r="3" spans="1:5" ht="14.25">
      <c r="A3" s="13" t="s">
        <v>76</v>
      </c>
      <c r="B3" s="13" t="s">
        <v>77</v>
      </c>
      <c r="C3" s="13" t="s">
        <v>78</v>
      </c>
      <c r="D3" s="13"/>
      <c r="E3" s="13" t="s">
        <v>79</v>
      </c>
    </row>
    <row r="4" spans="1:5" ht="14.25">
      <c r="A4" s="14" t="s">
        <v>80</v>
      </c>
      <c r="B4" s="14" t="s">
        <v>92</v>
      </c>
      <c r="C4" s="14">
        <f>Sheet1!F10</f>
        <v>3529</v>
      </c>
      <c r="D4" s="14" t="str">
        <f>B4</f>
        <v>Trentham</v>
      </c>
      <c r="E4" s="15"/>
    </row>
    <row r="5" spans="1:5" ht="14.25">
      <c r="A5" s="14" t="s">
        <v>81</v>
      </c>
      <c r="B5" s="14" t="s">
        <v>93</v>
      </c>
      <c r="C5" s="14">
        <f>Sheet1!C10</f>
        <v>3265</v>
      </c>
      <c r="D5" s="14" t="str">
        <f>B5</f>
        <v>South Cheshire</v>
      </c>
      <c r="E5" s="14">
        <f>C5-C4</f>
        <v>-264</v>
      </c>
    </row>
    <row r="6" spans="1:5" ht="14.25">
      <c r="A6" s="14" t="s">
        <v>82</v>
      </c>
      <c r="B6" s="14" t="s">
        <v>94</v>
      </c>
      <c r="C6" s="14">
        <f>Sheet1!I10</f>
        <v>3113</v>
      </c>
      <c r="D6" s="14" t="str">
        <f>B6</f>
        <v>Newcastle</v>
      </c>
      <c r="E6" s="14">
        <f>C6-C4</f>
        <v>-416</v>
      </c>
    </row>
    <row r="7" spans="1:5" ht="14.25">
      <c r="A7" s="14" t="s">
        <v>83</v>
      </c>
      <c r="B7" s="14" t="s">
        <v>95</v>
      </c>
      <c r="C7" s="14">
        <f>Sheet1!L10</f>
        <v>3532</v>
      </c>
      <c r="D7" s="14" t="str">
        <f aca="true" t="shared" si="0" ref="D7:D12">B7</f>
        <v>Stone MM</v>
      </c>
      <c r="E7" s="14">
        <f>C7-C4</f>
        <v>3</v>
      </c>
    </row>
    <row r="8" spans="1:5" ht="14.25">
      <c r="A8" s="14" t="s">
        <v>84</v>
      </c>
      <c r="B8" s="14" t="s">
        <v>9</v>
      </c>
      <c r="C8" s="14">
        <f>Sheet1!C21</f>
        <v>1804</v>
      </c>
      <c r="D8" s="14" t="str">
        <f t="shared" si="0"/>
        <v>NSRRA</v>
      </c>
      <c r="E8" s="14">
        <f>C8-C4</f>
        <v>-1725</v>
      </c>
    </row>
    <row r="9" spans="1:5" ht="14.25">
      <c r="A9" s="14" t="s">
        <v>85</v>
      </c>
      <c r="B9" s="14" t="s">
        <v>96</v>
      </c>
      <c r="C9" s="14">
        <f>Sheet1!F21</f>
        <v>2607</v>
      </c>
      <c r="D9" s="14" t="str">
        <f t="shared" si="0"/>
        <v>Stafford Harriers</v>
      </c>
      <c r="E9" s="14">
        <f>C9-C4</f>
        <v>-922</v>
      </c>
    </row>
    <row r="10" spans="1:5" ht="14.25">
      <c r="A10" s="14" t="s">
        <v>86</v>
      </c>
      <c r="B10" s="14" t="s">
        <v>97</v>
      </c>
      <c r="C10" s="14">
        <f>Sheet1!I21</f>
        <v>3039</v>
      </c>
      <c r="D10" s="14" t="str">
        <f t="shared" si="0"/>
        <v>Stoke FIT</v>
      </c>
      <c r="E10" s="14">
        <f>C10-C4</f>
        <v>-490</v>
      </c>
    </row>
    <row r="11" spans="1:5" ht="14.25">
      <c r="A11" s="14" t="s">
        <v>87</v>
      </c>
      <c r="B11" s="14" t="s">
        <v>98</v>
      </c>
      <c r="C11" s="14">
        <f>Sheet1!L21</f>
        <v>2895</v>
      </c>
      <c r="D11" s="14" t="str">
        <f t="shared" si="0"/>
        <v>Silverdale</v>
      </c>
      <c r="E11" s="14">
        <f>C11-C4</f>
        <v>-634</v>
      </c>
    </row>
    <row r="12" spans="1:5" ht="14.25">
      <c r="A12" s="14" t="s">
        <v>88</v>
      </c>
      <c r="B12" s="14" t="s">
        <v>56</v>
      </c>
      <c r="C12" s="14">
        <f>Sheet1!O10</f>
        <v>2233</v>
      </c>
      <c r="D12" s="14" t="str">
        <f t="shared" si="0"/>
        <v>Gator AC</v>
      </c>
      <c r="E12" s="14">
        <f>C12-C7</f>
        <v>-1299</v>
      </c>
    </row>
    <row r="13" spans="1:5" ht="14.25">
      <c r="A13" s="15"/>
      <c r="B13" s="15"/>
      <c r="C13" s="15"/>
      <c r="D13" s="15"/>
      <c r="E13" s="15"/>
    </row>
    <row r="14" spans="1:5" ht="14.25">
      <c r="A14" s="13" t="s">
        <v>89</v>
      </c>
      <c r="B14" s="13" t="s">
        <v>77</v>
      </c>
      <c r="C14" s="13" t="s">
        <v>78</v>
      </c>
      <c r="D14" s="13"/>
      <c r="E14" s="13" t="s">
        <v>79</v>
      </c>
    </row>
    <row r="15" spans="1:5" ht="14.25">
      <c r="A15" s="14" t="s">
        <v>80</v>
      </c>
      <c r="B15" s="14" t="s">
        <v>95</v>
      </c>
      <c r="C15" s="14">
        <f>Sheet1!C31</f>
        <v>2384</v>
      </c>
      <c r="D15" s="14" t="str">
        <f>B15</f>
        <v>Stone MM</v>
      </c>
      <c r="E15" s="15"/>
    </row>
    <row r="16" spans="1:5" ht="14.25">
      <c r="A16" s="14" t="s">
        <v>81</v>
      </c>
      <c r="B16" s="14" t="s">
        <v>92</v>
      </c>
      <c r="C16" s="14">
        <f>Sheet1!F31</f>
        <v>2399</v>
      </c>
      <c r="D16" s="14" t="str">
        <f>B16</f>
        <v>Trentham</v>
      </c>
      <c r="E16" s="14">
        <f aca="true" t="shared" si="1" ref="E16:E24">C16-$C$15</f>
        <v>15</v>
      </c>
    </row>
    <row r="17" spans="1:5" ht="14.25">
      <c r="A17" s="14" t="s">
        <v>82</v>
      </c>
      <c r="B17" s="14" t="s">
        <v>96</v>
      </c>
      <c r="C17" s="14">
        <f>Sheet1!I31</f>
        <v>1679</v>
      </c>
      <c r="D17" s="14" t="str">
        <f>B17</f>
        <v>Stafford Harriers</v>
      </c>
      <c r="E17" s="14">
        <f t="shared" si="1"/>
        <v>-705</v>
      </c>
    </row>
    <row r="18" spans="1:5" ht="14.25">
      <c r="A18" s="14" t="s">
        <v>83</v>
      </c>
      <c r="B18" s="14" t="s">
        <v>100</v>
      </c>
      <c r="C18" s="14">
        <f>Sheet1!L31</f>
        <v>2282</v>
      </c>
      <c r="D18" s="14" t="str">
        <f aca="true" t="shared" si="2" ref="D18:D24">B18</f>
        <v>South Cheshire Harriers</v>
      </c>
      <c r="E18" s="14">
        <f t="shared" si="1"/>
        <v>-102</v>
      </c>
    </row>
    <row r="19" spans="1:5" ht="14.25">
      <c r="A19" s="14" t="s">
        <v>84</v>
      </c>
      <c r="B19" s="14" t="s">
        <v>101</v>
      </c>
      <c r="C19" s="14">
        <f>Sheet1!C49</f>
        <v>0</v>
      </c>
      <c r="D19" s="14" t="str">
        <f t="shared" si="2"/>
        <v>Potters Trotters</v>
      </c>
      <c r="E19" s="14">
        <f t="shared" si="1"/>
        <v>-2384</v>
      </c>
    </row>
    <row r="20" spans="1:5" ht="14.25">
      <c r="A20" s="14" t="s">
        <v>85</v>
      </c>
      <c r="B20" s="14" t="s">
        <v>97</v>
      </c>
      <c r="C20" s="14">
        <f>Sheet1!I40</f>
        <v>2329</v>
      </c>
      <c r="D20" s="14" t="str">
        <f t="shared" si="2"/>
        <v>Stoke FIT</v>
      </c>
      <c r="E20" s="14">
        <f t="shared" si="1"/>
        <v>-55</v>
      </c>
    </row>
    <row r="21" spans="1:5" ht="14.25">
      <c r="A21" s="14" t="s">
        <v>86</v>
      </c>
      <c r="B21" s="14" t="s">
        <v>98</v>
      </c>
      <c r="C21" s="14">
        <f>Sheet1!C40</f>
        <v>2067</v>
      </c>
      <c r="D21" s="14" t="str">
        <f t="shared" si="2"/>
        <v>Silverdale</v>
      </c>
      <c r="E21" s="14">
        <f t="shared" si="1"/>
        <v>-317</v>
      </c>
    </row>
    <row r="22" spans="1:5" ht="14.25">
      <c r="A22" s="14" t="s">
        <v>87</v>
      </c>
      <c r="B22" s="14" t="s">
        <v>102</v>
      </c>
      <c r="C22" s="14">
        <f>Sheet1!L40</f>
        <v>635</v>
      </c>
      <c r="D22" s="14" t="str">
        <f t="shared" si="2"/>
        <v>Blythe Bridge</v>
      </c>
      <c r="E22" s="14">
        <f t="shared" si="1"/>
        <v>-1749</v>
      </c>
    </row>
    <row r="23" spans="1:5" ht="14.25">
      <c r="A23" s="14" t="s">
        <v>88</v>
      </c>
      <c r="B23" s="14" t="s">
        <v>99</v>
      </c>
      <c r="C23" s="16">
        <f>Sheet1!F49</f>
        <v>0</v>
      </c>
      <c r="D23" s="14" t="str">
        <f t="shared" si="2"/>
        <v>Chase Harriers</v>
      </c>
      <c r="E23" s="14">
        <f t="shared" si="1"/>
        <v>-2384</v>
      </c>
    </row>
    <row r="24" spans="1:5" ht="14.25">
      <c r="A24" s="14" t="s">
        <v>90</v>
      </c>
      <c r="B24" s="14" t="s">
        <v>9</v>
      </c>
      <c r="C24" s="16">
        <f>Sheet1!F40</f>
        <v>809</v>
      </c>
      <c r="D24" s="14" t="str">
        <f t="shared" si="2"/>
        <v>NSRRA</v>
      </c>
      <c r="E24" s="14">
        <f t="shared" si="1"/>
        <v>-1575</v>
      </c>
    </row>
    <row r="25" spans="1:5" ht="14.25">
      <c r="A25" s="14" t="s">
        <v>91</v>
      </c>
      <c r="B25" s="16" t="s">
        <v>103</v>
      </c>
      <c r="C25" s="16">
        <f>Sheet1!I49</f>
        <v>0</v>
      </c>
      <c r="D25" s="14" t="str">
        <f>B25</f>
        <v>Mow Cop</v>
      </c>
      <c r="E25" s="14">
        <f>C25-$C$15</f>
        <v>-2384</v>
      </c>
    </row>
    <row r="26" spans="1:5" ht="14.25">
      <c r="A26" s="18"/>
      <c r="B26" s="18"/>
      <c r="C26" s="18"/>
      <c r="D26" s="18"/>
      <c r="E26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6" width="9.140625" style="4" customWidth="1"/>
    <col min="7" max="7" width="9.140625" style="11" customWidth="1"/>
    <col min="8" max="16384" width="9.140625" style="4" customWidth="1"/>
  </cols>
  <sheetData/>
  <sheetProtection/>
  <printOptions gridLines="1"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2017-05-02T11:30:25Z</cp:lastPrinted>
  <dcterms:created xsi:type="dcterms:W3CDTF">2006-09-16T00:00:00Z</dcterms:created>
  <dcterms:modified xsi:type="dcterms:W3CDTF">2023-12-02T12:06:20Z</dcterms:modified>
  <cp:category/>
  <cp:version/>
  <cp:contentType/>
  <cp:contentStatus/>
</cp:coreProperties>
</file>